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45" windowWidth="15600" windowHeight="10485" activeTab="2"/>
  </bookViews>
  <sheets>
    <sheet name="N7221Q-W&amp;B" sheetId="4" r:id="rId1"/>
    <sheet name="N8019L W&amp;B" sheetId="5" r:id="rId2"/>
    <sheet name="N9372X W&amp;B" sheetId="6" r:id="rId3"/>
  </sheets>
  <definedNames>
    <definedName name="_xlnm.Print_Area" localSheetId="0">'N7221Q-W&amp;B'!$A$1:$E$39</definedName>
    <definedName name="_xlnm.Print_Area" localSheetId="1">'N8019L W&amp;B'!$A$1:$E$39</definedName>
    <definedName name="_xlnm.Print_Area" localSheetId="2">'N9372X W&amp;B'!$A$1:$E$39</definedName>
  </definedNames>
  <calcPr calcId="145621"/>
  <customWorkbookViews>
    <customWorkbookView name="u2634 - Personal View" guid="{4F05D530-8E8C-4732-94DD-798686BE3C70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C2" i="6" l="1"/>
  <c r="B2" i="6"/>
  <c r="B7" i="6"/>
  <c r="B6" i="6"/>
  <c r="D6" i="6" s="1"/>
  <c r="D7" i="6"/>
  <c r="B3" i="6" l="1"/>
  <c r="D3" i="6" s="1"/>
  <c r="B5" i="6"/>
  <c r="D5" i="6" s="1"/>
  <c r="B4" i="6"/>
  <c r="D2" i="6"/>
  <c r="D7" i="5"/>
  <c r="B6" i="5"/>
  <c r="D6" i="5" s="1"/>
  <c r="B5" i="5"/>
  <c r="D5" i="5" s="1"/>
  <c r="B4" i="5"/>
  <c r="D2" i="5"/>
  <c r="B8" i="6" l="1"/>
  <c r="D4" i="6"/>
  <c r="D8" i="6" s="1"/>
  <c r="B8" i="5"/>
  <c r="D4" i="5"/>
  <c r="D8" i="5" s="1"/>
  <c r="D7" i="4"/>
  <c r="B6" i="4"/>
  <c r="D6" i="4" s="1"/>
  <c r="B5" i="4"/>
  <c r="D5" i="4" s="1"/>
  <c r="B4" i="4"/>
  <c r="D4" i="4"/>
  <c r="D2" i="4"/>
  <c r="B9" i="6" l="1"/>
  <c r="B9" i="5"/>
  <c r="D8" i="4"/>
  <c r="B8" i="4"/>
  <c r="B9" i="4" l="1"/>
</calcChain>
</file>

<file path=xl/sharedStrings.xml><?xml version="1.0" encoding="utf-8"?>
<sst xmlns="http://schemas.openxmlformats.org/spreadsheetml/2006/main" count="71" uniqueCount="36">
  <si>
    <t>N7221Q</t>
  </si>
  <si>
    <t>WEIGHT (lbs)</t>
  </si>
  <si>
    <t>ARM (inches)</t>
  </si>
  <si>
    <t>MOMENT (/1000)</t>
  </si>
  <si>
    <t>EMPTY WEIGHT</t>
  </si>
  <si>
    <t>OIL (8 qts ASSUMED FOR ALL FLIGHTS)</t>
  </si>
  <si>
    <r>
      <rPr>
        <b/>
        <sz val="14"/>
        <color theme="1"/>
        <rFont val="Calibri"/>
        <family val="2"/>
        <scheme val="minor"/>
      </rPr>
      <t>FUEL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(38 GAL MAX. X 6 LBS/GAL)</t>
    </r>
  </si>
  <si>
    <r>
      <t xml:space="preserve">PILOT &amp; FRONT PASSENGER </t>
    </r>
    <r>
      <rPr>
        <b/>
        <sz val="10"/>
        <color theme="1"/>
        <rFont val="Calibri"/>
        <family val="2"/>
        <scheme val="minor"/>
      </rPr>
      <t>(STATION 34-46)</t>
    </r>
  </si>
  <si>
    <t xml:space="preserve">PILOT WEIGHT </t>
  </si>
  <si>
    <t>FRONT PASS WT.</t>
  </si>
  <si>
    <t xml:space="preserve">REAR PASSENGERS </t>
  </si>
  <si>
    <r>
      <t xml:space="preserve">BAGGAGE </t>
    </r>
    <r>
      <rPr>
        <b/>
        <sz val="10"/>
        <color theme="1"/>
        <rFont val="Arial Narrow"/>
        <family val="2"/>
      </rPr>
      <t>(STATION 82-108)        (120# MAX.)</t>
    </r>
  </si>
  <si>
    <r>
      <t xml:space="preserve">GROSS WEIGHT </t>
    </r>
    <r>
      <rPr>
        <b/>
        <sz val="10"/>
        <color theme="1"/>
        <rFont val="Arial Narrow"/>
        <family val="2"/>
      </rPr>
      <t>(2300 LBS MAX)</t>
    </r>
  </si>
  <si>
    <t>REAR PASS LEFT</t>
  </si>
  <si>
    <t>REAR PASS RIGHT</t>
  </si>
  <si>
    <t>LOADED C.G.</t>
  </si>
  <si>
    <t>MOMENT ENVELOPE</t>
  </si>
  <si>
    <t>NOW FILL IN WHITE BOXES TO LEFT</t>
  </si>
  <si>
    <t>FILL IN THIS CHART FIRST</t>
  </si>
  <si>
    <t>CHECK LOG BOOKS FOR CURRENT EMPTY WEIGHT &amp; C.G. ARM BEFORE EACH FLIGHT</t>
  </si>
  <si>
    <t>NORMAL CATEGORY</t>
  </si>
  <si>
    <t>UTILITY CATEGORY</t>
  </si>
  <si>
    <t xml:space="preserve">GALLONS USABLE FUEL </t>
  </si>
  <si>
    <t>N8019L</t>
  </si>
  <si>
    <t>QUARTS OF OIL</t>
  </si>
  <si>
    <r>
      <t xml:space="preserve">OIL </t>
    </r>
    <r>
      <rPr>
        <b/>
        <sz val="10"/>
        <color theme="1"/>
        <rFont val="Arial Narrow"/>
        <family val="2"/>
      </rPr>
      <t>(12 qts MAX @ 7.5 lbs/gal)</t>
    </r>
  </si>
  <si>
    <r>
      <t xml:space="preserve">PILOT &amp; FRONT PASSENGER </t>
    </r>
    <r>
      <rPr>
        <b/>
        <sz val="10"/>
        <color theme="1"/>
        <rFont val="Calibri"/>
        <family val="2"/>
        <scheme val="minor"/>
      </rPr>
      <t xml:space="preserve"> </t>
    </r>
  </si>
  <si>
    <t>MOMENT/1000 (LB/INCH)</t>
  </si>
  <si>
    <t>WEIGHT</t>
  </si>
  <si>
    <t>BAGGAGE</t>
  </si>
  <si>
    <t>EMPTY C.G.</t>
  </si>
  <si>
    <t>FILL OUT THIS CHART</t>
  </si>
  <si>
    <r>
      <rPr>
        <b/>
        <sz val="14"/>
        <color theme="1"/>
        <rFont val="Calibri"/>
        <family val="2"/>
        <scheme val="minor"/>
      </rPr>
      <t>FUEL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 X 6 lbs/gal)</t>
    </r>
  </si>
  <si>
    <r>
      <t xml:space="preserve">BAGGAGE </t>
    </r>
    <r>
      <rPr>
        <b/>
        <sz val="10"/>
        <color theme="1"/>
        <rFont val="Arial Narrow"/>
        <family val="2"/>
      </rPr>
      <t>(120# MAX.)</t>
    </r>
  </si>
  <si>
    <t>N9372X</t>
  </si>
  <si>
    <r>
      <t xml:space="preserve">GROSS WEIGHT </t>
    </r>
    <r>
      <rPr>
        <b/>
        <sz val="10"/>
        <color theme="1"/>
        <rFont val="Arial Narrow"/>
        <family val="2"/>
      </rPr>
      <t>(2800 LBS MAX)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</si>
</sst>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0"/>
      <color rgb="FFFFFF00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20"/>
      <color theme="1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u/>
      <sz val="16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8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0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2" borderId="0" xfId="0" applyFill="1"/>
    <xf numFmtId="164" fontId="7" fillId="6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2" fontId="7" fillId="7" borderId="4" xfId="0" applyNumberFormat="1" applyFont="1" applyFill="1" applyBorder="1" applyAlignment="1" applyProtection="1">
      <alignment horizontal="center" vertical="center" wrapText="1"/>
    </xf>
    <xf numFmtId="2" fontId="7" fillId="7" borderId="6" xfId="0" applyNumberFormat="1" applyFont="1" applyFill="1" applyBorder="1" applyAlignment="1" applyProtection="1">
      <alignment horizontal="center" vertical="center" wrapText="1"/>
    </xf>
    <xf numFmtId="2" fontId="7" fillId="7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EFA7A"/>
      <color rgb="FFF2F6C0"/>
      <color rgb="FFEAF0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cmpd="sng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 cmpd="sng">
                <a:solidFill>
                  <a:schemeClr val="tx1"/>
                </a:solidFill>
              </a:ln>
            </c:spPr>
          </c:marker>
          <c:xVal>
            <c:numRef>
              <c:f>'N7221Q-W&amp;B'!$D$8</c:f>
              <c:numCache>
                <c:formatCode>0.0</c:formatCode>
                <c:ptCount val="1"/>
                <c:pt idx="0">
                  <c:v>65.843899000000008</c:v>
                </c:pt>
              </c:numCache>
            </c:numRef>
          </c:xVal>
          <c:yVal>
            <c:numRef>
              <c:f>'N7221Q-W&amp;B'!$B$8:$C$8</c:f>
              <c:numCache>
                <c:formatCode>0</c:formatCode>
                <c:ptCount val="2"/>
                <c:pt idx="0">
                  <c:v>1666.77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54528"/>
        <c:axId val="134856064"/>
      </c:scatterChart>
      <c:valAx>
        <c:axId val="134854528"/>
        <c:scaling>
          <c:orientation val="minMax"/>
          <c:max val="115"/>
          <c:min val="45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numFmt formatCode="0.0" sourceLinked="1"/>
        <c:majorTickMark val="out"/>
        <c:minorTickMark val="in"/>
        <c:tickLblPos val="low"/>
        <c:spPr>
          <a:ln>
            <a:solidFill>
              <a:schemeClr val="bg2">
                <a:alpha val="43000"/>
              </a:schemeClr>
            </a:solidFill>
          </a:ln>
        </c:spPr>
        <c:crossAx val="134856064"/>
        <c:crossesAt val="5"/>
        <c:crossBetween val="midCat"/>
        <c:majorUnit val="5"/>
      </c:valAx>
      <c:valAx>
        <c:axId val="134856064"/>
        <c:scaling>
          <c:orientation val="minMax"/>
          <c:max val="2400"/>
          <c:min val="1500"/>
        </c:scaling>
        <c:delete val="0"/>
        <c:axPos val="l"/>
        <c:majorGridlines>
          <c:spPr>
            <a:ln w="25400" cmpd="sng">
              <a:solidFill>
                <a:schemeClr val="tx1"/>
              </a:solidFill>
              <a:miter lim="800000"/>
            </a:ln>
          </c:spPr>
        </c:majorGridlines>
        <c:minorGridlines>
          <c:spPr>
            <a:ln>
              <a:solidFill>
                <a:schemeClr val="tx1">
                  <a:alpha val="25000"/>
                </a:schemeClr>
              </a:solidFill>
            </a:ln>
          </c:spPr>
        </c:minorGridlines>
        <c:numFmt formatCode="0" sourceLinked="1"/>
        <c:majorTickMark val="out"/>
        <c:minorTickMark val="in"/>
        <c:tickLblPos val="nextTo"/>
        <c:crossAx val="134854528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0"/>
    <c:dispBlanksAs val="gap"/>
    <c:showDLblsOverMax val="0"/>
  </c:chart>
  <c:spPr>
    <a:solidFill>
      <a:schemeClr val="accent3">
        <a:lumMod val="20000"/>
        <a:lumOff val="80000"/>
      </a:schemeClr>
    </a:solidFill>
    <a:ln w="25400" cap="sq" cmpd="sng">
      <a:solidFill>
        <a:schemeClr val="tx1"/>
      </a:solidFill>
      <a:miter lim="800000"/>
    </a:ln>
    <a:effectLst>
      <a:softEdge rad="63500"/>
    </a:effectLst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cmpd="sng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 cmpd="sng">
                <a:solidFill>
                  <a:schemeClr val="tx1"/>
                </a:solidFill>
              </a:ln>
            </c:spPr>
          </c:marker>
          <c:xVal>
            <c:numRef>
              <c:f>'N8019L W&amp;B'!$D$8</c:f>
              <c:numCache>
                <c:formatCode>0.0</c:formatCode>
                <c:ptCount val="1"/>
                <c:pt idx="0">
                  <c:v>60.682120000000012</c:v>
                </c:pt>
              </c:numCache>
            </c:numRef>
          </c:xVal>
          <c:yVal>
            <c:numRef>
              <c:f>'N8019L W&amp;B'!$B$8:$C$8</c:f>
              <c:numCache>
                <c:formatCode>0</c:formatCode>
                <c:ptCount val="2"/>
                <c:pt idx="0">
                  <c:v>1688.2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53696"/>
        <c:axId val="135267072"/>
      </c:scatterChart>
      <c:valAx>
        <c:axId val="135453696"/>
        <c:scaling>
          <c:orientation val="minMax"/>
          <c:max val="115"/>
          <c:min val="45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numFmt formatCode="0.0" sourceLinked="1"/>
        <c:majorTickMark val="out"/>
        <c:minorTickMark val="in"/>
        <c:tickLblPos val="low"/>
        <c:spPr>
          <a:ln>
            <a:solidFill>
              <a:schemeClr val="bg2">
                <a:alpha val="43000"/>
              </a:schemeClr>
            </a:solidFill>
          </a:ln>
        </c:spPr>
        <c:crossAx val="135267072"/>
        <c:crossesAt val="5"/>
        <c:crossBetween val="midCat"/>
        <c:majorUnit val="5"/>
      </c:valAx>
      <c:valAx>
        <c:axId val="135267072"/>
        <c:scaling>
          <c:orientation val="minMax"/>
          <c:max val="2400"/>
          <c:min val="1500"/>
        </c:scaling>
        <c:delete val="0"/>
        <c:axPos val="l"/>
        <c:majorGridlines>
          <c:spPr>
            <a:ln w="25400" cmpd="sng">
              <a:solidFill>
                <a:schemeClr val="tx1"/>
              </a:solidFill>
              <a:miter lim="800000"/>
            </a:ln>
          </c:spPr>
        </c:majorGridlines>
        <c:minorGridlines>
          <c:spPr>
            <a:ln>
              <a:solidFill>
                <a:schemeClr val="tx1">
                  <a:alpha val="25000"/>
                </a:schemeClr>
              </a:solidFill>
            </a:ln>
          </c:spPr>
        </c:minorGridlines>
        <c:numFmt formatCode="0" sourceLinked="1"/>
        <c:majorTickMark val="out"/>
        <c:minorTickMark val="in"/>
        <c:tickLblPos val="nextTo"/>
        <c:crossAx val="135453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0"/>
    <c:dispBlanksAs val="gap"/>
    <c:showDLblsOverMax val="0"/>
  </c:chart>
  <c:spPr>
    <a:solidFill>
      <a:schemeClr val="accent3">
        <a:lumMod val="20000"/>
        <a:lumOff val="80000"/>
      </a:schemeClr>
    </a:solidFill>
    <a:ln w="25400" cap="sq" cmpd="sng">
      <a:solidFill>
        <a:schemeClr val="tx1"/>
      </a:solidFill>
      <a:miter lim="800000"/>
    </a:ln>
    <a:effectLst>
      <a:softEdge rad="63500"/>
    </a:effectLst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cmpd="sng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 cmpd="sng">
                <a:solidFill>
                  <a:schemeClr val="tx1"/>
                </a:solidFill>
              </a:ln>
            </c:spPr>
          </c:marker>
          <c:xVal>
            <c:numRef>
              <c:f>'N9372X W&amp;B'!$D$8</c:f>
              <c:numCache>
                <c:formatCode>0.0</c:formatCode>
                <c:ptCount val="1"/>
                <c:pt idx="0">
                  <c:v>75.144086250000001</c:v>
                </c:pt>
              </c:numCache>
            </c:numRef>
          </c:xVal>
          <c:yVal>
            <c:numRef>
              <c:f>'N9372X W&amp;B'!$B$8:$C$8</c:f>
              <c:numCache>
                <c:formatCode>0</c:formatCode>
                <c:ptCount val="2"/>
                <c:pt idx="0">
                  <c:v>2060.6149999999998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89856"/>
        <c:axId val="135316608"/>
      </c:scatterChart>
      <c:valAx>
        <c:axId val="135289856"/>
        <c:scaling>
          <c:orientation val="minMax"/>
          <c:max val="140"/>
          <c:min val="5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numFmt formatCode="0" sourceLinked="0"/>
        <c:majorTickMark val="out"/>
        <c:minorTickMark val="out"/>
        <c:tickLblPos val="low"/>
        <c:spPr>
          <a:ln>
            <a:solidFill>
              <a:schemeClr val="bg2">
                <a:alpha val="43000"/>
              </a:schemeClr>
            </a:solidFill>
          </a:ln>
        </c:spPr>
        <c:crossAx val="135316608"/>
        <c:crossesAt val="5"/>
        <c:crossBetween val="midCat"/>
        <c:majorUnit val="10"/>
        <c:minorUnit val="1"/>
      </c:valAx>
      <c:valAx>
        <c:axId val="135316608"/>
        <c:scaling>
          <c:orientation val="minMax"/>
          <c:max val="2900"/>
          <c:min val="1800"/>
        </c:scaling>
        <c:delete val="0"/>
        <c:axPos val="l"/>
        <c:majorGridlines>
          <c:spPr>
            <a:ln w="25400" cmpd="sng">
              <a:solidFill>
                <a:schemeClr val="tx1"/>
              </a:solidFill>
              <a:miter lim="800000"/>
            </a:ln>
          </c:spPr>
        </c:majorGridlines>
        <c:minorGridlines>
          <c:spPr>
            <a:ln>
              <a:solidFill>
                <a:schemeClr val="tx1">
                  <a:alpha val="25000"/>
                </a:schemeClr>
              </a:solidFill>
            </a:ln>
          </c:spPr>
        </c:minorGridlines>
        <c:numFmt formatCode="0" sourceLinked="1"/>
        <c:majorTickMark val="out"/>
        <c:minorTickMark val="in"/>
        <c:tickLblPos val="nextTo"/>
        <c:crossAx val="135289856"/>
        <c:crosses val="autoZero"/>
        <c:crossBetween val="midCat"/>
        <c:majorUnit val="100"/>
        <c:minorUnit val="20"/>
      </c:valAx>
      <c:spPr>
        <a:noFill/>
        <a:ln>
          <a:solidFill>
            <a:schemeClr val="tx1"/>
          </a:solidFill>
        </a:ln>
      </c:spPr>
    </c:plotArea>
    <c:plotVisOnly val="0"/>
    <c:dispBlanksAs val="gap"/>
    <c:showDLblsOverMax val="0"/>
  </c:chart>
  <c:spPr>
    <a:solidFill>
      <a:schemeClr val="accent3">
        <a:lumMod val="20000"/>
        <a:lumOff val="80000"/>
      </a:schemeClr>
    </a:solidFill>
    <a:ln w="25400" cap="sq" cmpd="sng">
      <a:solidFill>
        <a:schemeClr val="tx1"/>
      </a:solidFill>
      <a:miter lim="800000"/>
    </a:ln>
    <a:effectLst>
      <a:softEdge rad="63500"/>
    </a:effectLst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LOAD GRAPH</c:v>
          </c:tx>
          <c:xVal>
            <c:numRef>
              <c:f>'N9372X W&amp;B'!$C$5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'N9372X W&amp;B'!$B$5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FUEL</c:v>
          </c:tx>
          <c:spPr>
            <a:ln w="38100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'N9372X W&amp;B'!$D$4</c:f>
              <c:numCache>
                <c:formatCode>0.0</c:formatCode>
                <c:ptCount val="1"/>
                <c:pt idx="0">
                  <c:v>17.28</c:v>
                </c:pt>
              </c:numCache>
            </c:numRef>
          </c:xVal>
          <c:yVal>
            <c:numRef>
              <c:f>'N9372X W&amp;B'!$B$4</c:f>
              <c:numCache>
                <c:formatCode>General</c:formatCode>
                <c:ptCount val="1"/>
                <c:pt idx="0">
                  <c:v>360</c:v>
                </c:pt>
              </c:numCache>
            </c:numRef>
          </c:yVal>
          <c:smooth val="0"/>
        </c:ser>
        <c:ser>
          <c:idx val="2"/>
          <c:order val="2"/>
          <c:tx>
            <c:v>PILOT &amp; FRONT PASSENGER</c:v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'N9372X W&amp;B'!$D$5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'N9372X W&amp;B'!$B$5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REAR PASSENGERS</c:v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'N9372X W&amp;B'!$D$6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'N9372X W&amp;B'!$B$6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xVal>
            <c:numRef>
              <c:f>'N9372X W&amp;B'!$D$7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'N9372X W&amp;B'!$B$7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BAGGAGE</c:v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'N9372X W&amp;B'!$D$7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'N9372X W&amp;B'!$B$7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14560"/>
        <c:axId val="134520832"/>
      </c:scatterChart>
      <c:valAx>
        <c:axId val="134514560"/>
        <c:scaling>
          <c:orientation val="minMax"/>
          <c:max val="30"/>
          <c:min val="0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numFmt formatCode="General" sourceLinked="1"/>
        <c:majorTickMark val="out"/>
        <c:minorTickMark val="in"/>
        <c:tickLblPos val="low"/>
        <c:spPr>
          <a:ln>
            <a:solidFill>
              <a:schemeClr val="bg2">
                <a:alpha val="43000"/>
              </a:schemeClr>
            </a:solidFill>
          </a:ln>
        </c:spPr>
        <c:crossAx val="134520832"/>
        <c:crossesAt val="5"/>
        <c:crossBetween val="midCat"/>
        <c:majorUnit val="1"/>
        <c:minorUnit val="0.2"/>
      </c:valAx>
      <c:valAx>
        <c:axId val="134520832"/>
        <c:scaling>
          <c:orientation val="minMax"/>
          <c:max val="480"/>
          <c:min val="0"/>
        </c:scaling>
        <c:delete val="0"/>
        <c:axPos val="l"/>
        <c:majorGridlines>
          <c:spPr>
            <a:ln w="25400" cmpd="sng">
              <a:solidFill>
                <a:schemeClr val="tx1"/>
              </a:solidFill>
              <a:miter lim="800000"/>
            </a:ln>
          </c:spPr>
        </c:majorGridlines>
        <c:minorGridlines>
          <c:spPr>
            <a:ln>
              <a:solidFill>
                <a:schemeClr val="tx1">
                  <a:alpha val="25000"/>
                </a:schemeClr>
              </a:solidFill>
            </a:ln>
          </c:spPr>
        </c:minorGridlines>
        <c:numFmt formatCode="General" sourceLinked="1"/>
        <c:majorTickMark val="out"/>
        <c:minorTickMark val="in"/>
        <c:tickLblPos val="nextTo"/>
        <c:crossAx val="134514560"/>
        <c:crosses val="autoZero"/>
        <c:crossBetween val="midCat"/>
        <c:majorUnit val="40"/>
        <c:minorUnit val="4"/>
      </c:valAx>
      <c:spPr>
        <a:noFill/>
        <a:ln>
          <a:solidFill>
            <a:schemeClr val="tx1"/>
          </a:solidFill>
        </a:ln>
      </c:spPr>
    </c:plotArea>
    <c:plotVisOnly val="0"/>
    <c:dispBlanksAs val="gap"/>
    <c:showDLblsOverMax val="0"/>
  </c:chart>
  <c:spPr>
    <a:solidFill>
      <a:schemeClr val="accent3">
        <a:lumMod val="20000"/>
        <a:lumOff val="80000"/>
      </a:schemeClr>
    </a:solidFill>
    <a:ln w="25400" cap="sq" cmpd="sng">
      <a:solidFill>
        <a:schemeClr val="tx1"/>
      </a:solidFill>
      <a:miter lim="800000"/>
    </a:ln>
    <a:effectLst>
      <a:softEdge rad="63500"/>
    </a:effectLst>
  </c:spPr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</xdr:colOff>
      <xdr:row>12</xdr:row>
      <xdr:rowOff>104774</xdr:rowOff>
    </xdr:from>
    <xdr:to>
      <xdr:col>4</xdr:col>
      <xdr:colOff>74839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1933575</xdr:colOff>
      <xdr:row>36</xdr:row>
      <xdr:rowOff>27918</xdr:rowOff>
    </xdr:from>
    <xdr:to>
      <xdr:col>2</xdr:col>
      <xdr:colOff>104775</xdr:colOff>
      <xdr:row>36</xdr:row>
      <xdr:rowOff>27918</xdr:rowOff>
    </xdr:to>
    <xdr:cxnSp macro="">
      <xdr:nvCxnSpPr>
        <xdr:cNvPr id="5" name="Straight Connector 4"/>
        <xdr:cNvCxnSpPr/>
      </xdr:nvCxnSpPr>
      <xdr:spPr>
        <a:xfrm>
          <a:off x="1933575" y="8258832"/>
          <a:ext cx="1255329" cy="0"/>
        </a:xfrm>
        <a:prstGeom prst="line">
          <a:avLst/>
        </a:prstGeom>
        <a:ln cmpd="sng"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36</xdr:row>
      <xdr:rowOff>28575</xdr:rowOff>
    </xdr:from>
    <xdr:to>
      <xdr:col>0</xdr:col>
      <xdr:colOff>1619250</xdr:colOff>
      <xdr:row>36</xdr:row>
      <xdr:rowOff>28575</xdr:rowOff>
    </xdr:to>
    <xdr:cxnSp macro="">
      <xdr:nvCxnSpPr>
        <xdr:cNvPr id="6" name="Straight Connector 5"/>
        <xdr:cNvCxnSpPr/>
      </xdr:nvCxnSpPr>
      <xdr:spPr>
        <a:xfrm>
          <a:off x="361950" y="8258175"/>
          <a:ext cx="125730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0.17562</cdr:x>
      <cdr:y>0.46374</cdr:y>
    </cdr:from>
    <cdr:to>
      <cdr:x>0.3674</cdr:x>
      <cdr:y>0.91334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947059" y="1740354"/>
          <a:ext cx="1034141" cy="1687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0.36639</cdr:x>
      <cdr:y>0.13162</cdr:y>
    </cdr:from>
    <cdr:to>
      <cdr:x>0.62882</cdr:x>
      <cdr:y>0.46664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1975757" y="493940"/>
          <a:ext cx="1415143" cy="1257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0.62579</cdr:x>
      <cdr:y>0.13162</cdr:y>
    </cdr:from>
    <cdr:to>
      <cdr:x>0.8761</cdr:x>
      <cdr:y>0.13452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3374572" y="493940"/>
          <a:ext cx="1349828" cy="108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0.40373</cdr:x>
      <cdr:y>0.13307</cdr:y>
    </cdr:from>
    <cdr:to>
      <cdr:x>0.87913</cdr:x>
      <cdr:y>0.91334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2177144" y="499383"/>
          <a:ext cx="2563585" cy="29282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0.27757</cdr:x>
      <cdr:y>0.42603</cdr:y>
    </cdr:from>
    <cdr:to>
      <cdr:x>0.53798</cdr:x>
      <cdr:y>0.91189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1496786" y="1598840"/>
          <a:ext cx="1404257" cy="1823359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0.3997</cdr:x>
      <cdr:y>0.42603</cdr:y>
    </cdr:from>
    <cdr:to>
      <cdr:x>0.53697</cdr:x>
      <cdr:y>0.42748</cdr:y>
    </cdr:to>
    <cdr:cxnSp macro="">
      <cdr:nvCxnSpPr>
        <cdr:cNvPr id="28" name="Straight Connector 27"/>
        <cdr:cNvCxnSpPr/>
      </cdr:nvCxnSpPr>
      <cdr:spPr>
        <a:xfrm xmlns:a="http://schemas.openxmlformats.org/drawingml/2006/main" flipH="1" flipV="1">
          <a:off x="2155372" y="1598840"/>
          <a:ext cx="740229" cy="544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</xdr:colOff>
      <xdr:row>12</xdr:row>
      <xdr:rowOff>104774</xdr:rowOff>
    </xdr:from>
    <xdr:to>
      <xdr:col>4</xdr:col>
      <xdr:colOff>74839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1933575</xdr:colOff>
      <xdr:row>36</xdr:row>
      <xdr:rowOff>27918</xdr:rowOff>
    </xdr:from>
    <xdr:to>
      <xdr:col>2</xdr:col>
      <xdr:colOff>104775</xdr:colOff>
      <xdr:row>36</xdr:row>
      <xdr:rowOff>27918</xdr:rowOff>
    </xdr:to>
    <xdr:cxnSp macro="">
      <xdr:nvCxnSpPr>
        <xdr:cNvPr id="3" name="Straight Connector 2"/>
        <xdr:cNvCxnSpPr/>
      </xdr:nvCxnSpPr>
      <xdr:spPr>
        <a:xfrm>
          <a:off x="1933575" y="8257518"/>
          <a:ext cx="1257300" cy="0"/>
        </a:xfrm>
        <a:prstGeom prst="line">
          <a:avLst/>
        </a:prstGeom>
        <a:ln cmpd="sng"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36</xdr:row>
      <xdr:rowOff>28575</xdr:rowOff>
    </xdr:from>
    <xdr:to>
      <xdr:col>0</xdr:col>
      <xdr:colOff>1619250</xdr:colOff>
      <xdr:row>36</xdr:row>
      <xdr:rowOff>28575</xdr:rowOff>
    </xdr:to>
    <xdr:cxnSp macro="">
      <xdr:nvCxnSpPr>
        <xdr:cNvPr id="4" name="Straight Connector 3"/>
        <xdr:cNvCxnSpPr/>
      </xdr:nvCxnSpPr>
      <xdr:spPr>
        <a:xfrm>
          <a:off x="361950" y="8258175"/>
          <a:ext cx="125730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0.17562</cdr:x>
      <cdr:y>0.46374</cdr:y>
    </cdr:from>
    <cdr:to>
      <cdr:x>0.3674</cdr:x>
      <cdr:y>0.91334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947059" y="1740354"/>
          <a:ext cx="1034141" cy="1687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0.36639</cdr:x>
      <cdr:y>0.13162</cdr:y>
    </cdr:from>
    <cdr:to>
      <cdr:x>0.62882</cdr:x>
      <cdr:y>0.46664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1975757" y="493940"/>
          <a:ext cx="1415143" cy="1257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0.62579</cdr:x>
      <cdr:y>0.13162</cdr:y>
    </cdr:from>
    <cdr:to>
      <cdr:x>0.8761</cdr:x>
      <cdr:y>0.13452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3374572" y="493940"/>
          <a:ext cx="1349828" cy="108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0.40373</cdr:x>
      <cdr:y>0.13307</cdr:y>
    </cdr:from>
    <cdr:to>
      <cdr:x>0.87913</cdr:x>
      <cdr:y>0.91334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2177144" y="499383"/>
          <a:ext cx="2563585" cy="29282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0.27757</cdr:x>
      <cdr:y>0.42603</cdr:y>
    </cdr:from>
    <cdr:to>
      <cdr:x>0.53798</cdr:x>
      <cdr:y>0.91189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1496786" y="1598840"/>
          <a:ext cx="1404257" cy="1823359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0.3997</cdr:x>
      <cdr:y>0.42603</cdr:y>
    </cdr:from>
    <cdr:to>
      <cdr:x>0.53697</cdr:x>
      <cdr:y>0.42748</cdr:y>
    </cdr:to>
    <cdr:cxnSp macro="">
      <cdr:nvCxnSpPr>
        <cdr:cNvPr id="28" name="Straight Connector 27"/>
        <cdr:cNvCxnSpPr/>
      </cdr:nvCxnSpPr>
      <cdr:spPr>
        <a:xfrm xmlns:a="http://schemas.openxmlformats.org/drawingml/2006/main" flipH="1" flipV="1">
          <a:off x="2155372" y="1598840"/>
          <a:ext cx="740229" cy="544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65314</xdr:colOff>
      <xdr:row>12</xdr:row>
      <xdr:rowOff>104774</xdr:rowOff>
    </xdr:from>
    <xdr:to>
      <xdr:col>4</xdr:col>
      <xdr:colOff>74839</xdr:colOff>
      <xdr:row>32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71600</xdr:colOff>
      <xdr:row>7</xdr:row>
      <xdr:rowOff>401097</xdr:rowOff>
    </xdr:from>
    <xdr:to>
      <xdr:col>23</xdr:col>
      <xdr:colOff>310371</xdr:colOff>
      <xdr:row>45</xdr:row>
      <xdr:rowOff>48672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0.16839</cdr:x>
      <cdr:y>0.59645</cdr:y>
    </cdr:from>
    <cdr:to>
      <cdr:x>0.32415</cdr:x>
      <cdr:y>0.91497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906238" y="2238376"/>
          <a:ext cx="838198" cy="11953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0.32326</cdr:x>
      <cdr:y>0.21193</cdr:y>
    </cdr:from>
    <cdr:to>
      <cdr:x>0.63477</cdr:x>
      <cdr:y>0.59772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1739674" y="795339"/>
          <a:ext cx="1676400" cy="1447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0.63565</cdr:x>
      <cdr:y>0.21193</cdr:y>
    </cdr:from>
    <cdr:to>
      <cdr:x>0.8914</cdr:x>
      <cdr:y>0.21193</cdr:y>
    </cdr:to>
    <cdr:cxnSp macro="">
      <cdr:nvCxnSpPr>
        <cdr:cNvPr id="13" name="Straight Connector 12"/>
        <cdr:cNvCxnSpPr/>
      </cdr:nvCxnSpPr>
      <cdr:spPr>
        <a:xfrm xmlns:a="http://schemas.openxmlformats.org/drawingml/2006/main" flipV="1">
          <a:off x="3420836" y="795339"/>
          <a:ext cx="1376363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0.42415</cdr:x>
      <cdr:y>0.21193</cdr:y>
    </cdr:from>
    <cdr:to>
      <cdr:x>0.88875</cdr:x>
      <cdr:y>0.91497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2282599" y="795339"/>
          <a:ext cx="2500312" cy="2638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0.03559</cdr:x>
      <cdr:y>0.17564</cdr:y>
    </cdr:from>
    <cdr:to>
      <cdr:x>0.48911</cdr:x>
      <cdr:y>0.95573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90545" y="1284828"/>
          <a:ext cx="4976630" cy="570652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0.23481</cdr:x>
      <cdr:y>0.42513</cdr:y>
    </cdr:from>
    <cdr:to>
      <cdr:x>0.25738</cdr:x>
      <cdr:y>0.66862</cdr:y>
    </cdr:to>
    <cdr:sp macro="" textlink="">
      <cdr:nvSpPr>
        <cdr:cNvPr id="7" name="Rectangle 6"/>
        <cdr:cNvSpPr/>
      </cdr:nvSpPr>
      <cdr:spPr>
        <a:xfrm xmlns:a="http://schemas.openxmlformats.org/drawingml/2006/main" rot="18659288">
          <a:off x="1793853" y="3875880"/>
          <a:ext cx="1780496" cy="24616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PILOT &amp; FRONT PASSENGER</a:t>
          </a:r>
        </a:p>
      </cdr:txBody>
    </cdr:sp>
  </cdr:relSizeAnchor>
  <cdr:relSizeAnchor xmlns:cdr="http://schemas.openxmlformats.org/drawingml/2006/chartDrawing">
    <cdr:from>
      <cdr:x>0.03516</cdr:x>
      <cdr:y>0.17463</cdr:y>
    </cdr:from>
    <cdr:to>
      <cdr:x>0.92981</cdr:x>
      <cdr:y>0.95638</cdr:y>
    </cdr:to>
    <cdr:cxnSp macro="">
      <cdr:nvCxnSpPr>
        <cdr:cNvPr id="20" name="Straight Connector 19"/>
        <cdr:cNvCxnSpPr/>
      </cdr:nvCxnSpPr>
      <cdr:spPr>
        <a:xfrm xmlns:a="http://schemas.openxmlformats.org/drawingml/2006/main" flipV="1">
          <a:off x="384867" y="1276924"/>
          <a:ext cx="9794055" cy="57162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0.53942</cdr:x>
      <cdr:y>0.41565</cdr:y>
    </cdr:from>
    <cdr:to>
      <cdr:x>0.65801</cdr:x>
      <cdr:y>0.44951</cdr:y>
    </cdr:to>
    <cdr:sp macro="" textlink="">
      <cdr:nvSpPr>
        <cdr:cNvPr id="24" name="Rectangle 23"/>
        <cdr:cNvSpPr/>
      </cdr:nvSpPr>
      <cdr:spPr>
        <a:xfrm xmlns:a="http://schemas.openxmlformats.org/drawingml/2006/main" rot="19736679">
          <a:off x="5883371" y="3039434"/>
          <a:ext cx="1293442" cy="2475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REAR PASSENGERS</a:t>
          </a:r>
        </a:p>
      </cdr:txBody>
    </cdr:sp>
  </cdr:relSizeAnchor>
  <cdr:relSizeAnchor xmlns:cdr="http://schemas.openxmlformats.org/drawingml/2006/chartDrawing">
    <cdr:from>
      <cdr:x>0.03559</cdr:x>
      <cdr:y>0.25246</cdr:y>
    </cdr:from>
    <cdr:to>
      <cdr:x>0.58025</cdr:x>
      <cdr:y>0.95606</cdr:y>
    </cdr:to>
    <cdr:cxnSp macro="">
      <cdr:nvCxnSpPr>
        <cdr:cNvPr id="26" name="Straight Connector 25"/>
        <cdr:cNvCxnSpPr/>
      </cdr:nvCxnSpPr>
      <cdr:spPr>
        <a:xfrm xmlns:a="http://schemas.openxmlformats.org/drawingml/2006/main" flipV="1">
          <a:off x="390548" y="1846803"/>
          <a:ext cx="5976752" cy="5146933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0.38736</cdr:x>
      <cdr:y>0.37296</cdr:y>
    </cdr:from>
    <cdr:to>
      <cdr:x>0.50068</cdr:x>
      <cdr:y>0.40679</cdr:y>
    </cdr:to>
    <cdr:sp macro="" textlink="">
      <cdr:nvSpPr>
        <cdr:cNvPr id="32" name="Rectangle 31"/>
        <cdr:cNvSpPr/>
      </cdr:nvSpPr>
      <cdr:spPr>
        <a:xfrm xmlns:a="http://schemas.openxmlformats.org/drawingml/2006/main" rot="19068816">
          <a:off x="4224845" y="2727231"/>
          <a:ext cx="1235934" cy="2474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FUEL</a:t>
          </a:r>
          <a:r>
            <a:rPr lang="en-US" baseline="0"/>
            <a:t> @ 6 LBS/GAL</a:t>
          </a:r>
        </a:p>
      </cdr:txBody>
    </cdr:sp>
  </cdr:relSizeAnchor>
  <cdr:relSizeAnchor xmlns:cdr="http://schemas.openxmlformats.org/drawingml/2006/chartDrawing">
    <cdr:from>
      <cdr:x>0.03535</cdr:x>
      <cdr:y>0.72182</cdr:y>
    </cdr:from>
    <cdr:to>
      <cdr:x>0.39082</cdr:x>
      <cdr:y>0.95576</cdr:y>
    </cdr:to>
    <cdr:cxnSp macro="">
      <cdr:nvCxnSpPr>
        <cdr:cNvPr id="33" name="Straight Connector 32"/>
        <cdr:cNvCxnSpPr/>
      </cdr:nvCxnSpPr>
      <cdr:spPr>
        <a:xfrm xmlns:a="http://schemas.openxmlformats.org/drawingml/2006/main" flipV="1">
          <a:off x="387906" y="5281246"/>
          <a:ext cx="3900222" cy="17116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0.25152</cdr:x>
      <cdr:y>0.80343</cdr:y>
    </cdr:from>
    <cdr:to>
      <cdr:x>0.32157</cdr:x>
      <cdr:y>0.83729</cdr:y>
    </cdr:to>
    <cdr:sp macro="" textlink="">
      <cdr:nvSpPr>
        <cdr:cNvPr id="40" name="Rectangle 39"/>
        <cdr:cNvSpPr/>
      </cdr:nvSpPr>
      <cdr:spPr>
        <a:xfrm xmlns:a="http://schemas.openxmlformats.org/drawingml/2006/main" rot="20255284">
          <a:off x="2759719" y="5878349"/>
          <a:ext cx="768590" cy="2477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BAGGAGE</a:t>
          </a:r>
        </a:p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6"/>
  <sheetViews>
    <sheetView showGridLines="0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29.42578125" customWidth="1"/>
    <col min="2" max="2" width="16.85546875" customWidth="1"/>
    <col min="3" max="3" width="15.7109375" customWidth="1"/>
    <col min="4" max="4" width="18.5703125" customWidth="1"/>
    <col min="7" max="7" width="23.85546875" customWidth="1"/>
  </cols>
  <sheetData>
    <row r="1" spans="1:11" ht="30" customHeight="1" thickTop="1" thickBot="1" x14ac:dyDescent="0.3">
      <c r="A1" s="1" t="s">
        <v>0</v>
      </c>
      <c r="B1" s="3" t="s">
        <v>1</v>
      </c>
      <c r="C1" s="4" t="s">
        <v>2</v>
      </c>
      <c r="D1" s="4" t="s">
        <v>3</v>
      </c>
    </row>
    <row r="2" spans="1:11" ht="24.95" customHeight="1" thickTop="1" thickBot="1" x14ac:dyDescent="0.3">
      <c r="A2" s="3" t="s">
        <v>4</v>
      </c>
      <c r="B2" s="9">
        <v>1423.77</v>
      </c>
      <c r="C2" s="9">
        <v>38.700000000000003</v>
      </c>
      <c r="D2" s="22">
        <f>B2*C2/1000</f>
        <v>55.099899000000008</v>
      </c>
      <c r="G2" s="34" t="s">
        <v>18</v>
      </c>
      <c r="H2" s="34"/>
      <c r="I2" s="37" t="s">
        <v>19</v>
      </c>
      <c r="J2" s="37"/>
      <c r="K2" s="37"/>
    </row>
    <row r="3" spans="1:11" s="5" customFormat="1" ht="15" customHeight="1" thickTop="1" thickBot="1" x14ac:dyDescent="0.3">
      <c r="A3" s="6" t="s">
        <v>5</v>
      </c>
      <c r="B3" s="7">
        <v>15</v>
      </c>
      <c r="C3" s="7"/>
      <c r="D3" s="8">
        <v>-0.2</v>
      </c>
      <c r="G3" s="35"/>
      <c r="H3" s="35"/>
      <c r="I3" s="37"/>
      <c r="J3" s="37"/>
      <c r="K3" s="37"/>
    </row>
    <row r="4" spans="1:11" ht="24.95" customHeight="1" thickTop="1" thickBot="1" x14ac:dyDescent="0.3">
      <c r="A4" s="17" t="s">
        <v>6</v>
      </c>
      <c r="B4" s="14">
        <f>H4*6</f>
        <v>228</v>
      </c>
      <c r="C4" s="14">
        <v>48</v>
      </c>
      <c r="D4" s="22">
        <f>B4*C4/1000</f>
        <v>10.944000000000001</v>
      </c>
      <c r="G4" s="13" t="s">
        <v>22</v>
      </c>
      <c r="H4" s="15">
        <v>38</v>
      </c>
    </row>
    <row r="5" spans="1:11" ht="30" customHeight="1" thickTop="1" thickBot="1" x14ac:dyDescent="0.3">
      <c r="A5" s="18" t="s">
        <v>7</v>
      </c>
      <c r="B5" s="14">
        <f>H5+K5</f>
        <v>0</v>
      </c>
      <c r="C5" s="9">
        <v>35</v>
      </c>
      <c r="D5" s="22">
        <f>B5*C5/1000</f>
        <v>0</v>
      </c>
      <c r="G5" s="11" t="s">
        <v>8</v>
      </c>
      <c r="H5" s="15">
        <v>0</v>
      </c>
      <c r="I5" s="36" t="s">
        <v>9</v>
      </c>
      <c r="J5" s="36"/>
      <c r="K5" s="16">
        <v>0</v>
      </c>
    </row>
    <row r="6" spans="1:11" ht="24.95" customHeight="1" thickTop="1" thickBot="1" x14ac:dyDescent="0.3">
      <c r="A6" s="19" t="s">
        <v>10</v>
      </c>
      <c r="B6" s="14">
        <f>H6+K6</f>
        <v>0</v>
      </c>
      <c r="C6" s="14">
        <v>73</v>
      </c>
      <c r="D6" s="22">
        <f>B6*C6/1000</f>
        <v>0</v>
      </c>
      <c r="G6" s="11" t="s">
        <v>13</v>
      </c>
      <c r="H6" s="15">
        <v>0</v>
      </c>
      <c r="I6" s="36" t="s">
        <v>14</v>
      </c>
      <c r="J6" s="36"/>
      <c r="K6" s="16">
        <v>0</v>
      </c>
    </row>
    <row r="7" spans="1:11" ht="30" customHeight="1" thickTop="1" thickBot="1" x14ac:dyDescent="0.3">
      <c r="A7" s="20" t="s">
        <v>11</v>
      </c>
      <c r="B7" s="9">
        <v>0</v>
      </c>
      <c r="C7" s="9">
        <v>95</v>
      </c>
      <c r="D7" s="22">
        <f>B7*C7/1000</f>
        <v>0</v>
      </c>
      <c r="G7" s="33" t="s">
        <v>17</v>
      </c>
      <c r="H7" s="33"/>
      <c r="I7" s="33"/>
      <c r="J7" s="33"/>
      <c r="K7" s="33"/>
    </row>
    <row r="8" spans="1:11" ht="35.1" customHeight="1" thickTop="1" thickBot="1" x14ac:dyDescent="0.3">
      <c r="A8" s="20" t="s">
        <v>12</v>
      </c>
      <c r="B8" s="38">
        <f>SUM(B2:B7)</f>
        <v>1666.77</v>
      </c>
      <c r="C8" s="39"/>
      <c r="D8" s="10">
        <f>SUM(D2:D7)</f>
        <v>65.843899000000008</v>
      </c>
      <c r="G8" s="34"/>
      <c r="H8" s="34"/>
      <c r="I8" s="34"/>
      <c r="J8" s="34"/>
      <c r="K8" s="34"/>
    </row>
    <row r="9" spans="1:11" ht="20.25" thickTop="1" thickBot="1" x14ac:dyDescent="0.3">
      <c r="A9" s="20" t="s">
        <v>15</v>
      </c>
      <c r="B9" s="29">
        <f>D8*1000/B8</f>
        <v>39.503890158810158</v>
      </c>
      <c r="C9" s="30"/>
      <c r="D9" s="31"/>
    </row>
    <row r="10" spans="1:11" ht="15.75" thickTop="1" x14ac:dyDescent="0.25"/>
    <row r="12" spans="1:11" ht="23.25" x14ac:dyDescent="0.35">
      <c r="A12" s="32" t="s">
        <v>16</v>
      </c>
      <c r="B12" s="32"/>
      <c r="C12" s="32"/>
      <c r="D12" s="32"/>
    </row>
    <row r="13" spans="1:11" x14ac:dyDescent="0.25">
      <c r="F13" s="21"/>
    </row>
    <row r="36" spans="1:2" x14ac:dyDescent="0.25">
      <c r="A36" s="2" t="s">
        <v>20</v>
      </c>
      <c r="B36" s="2" t="s">
        <v>21</v>
      </c>
    </row>
  </sheetData>
  <sheetProtection sheet="1" objects="1" scenarios="1" selectLockedCells="1"/>
  <mergeCells count="8">
    <mergeCell ref="B9:D9"/>
    <mergeCell ref="A12:D12"/>
    <mergeCell ref="G7:K8"/>
    <mergeCell ref="G2:H3"/>
    <mergeCell ref="I5:J5"/>
    <mergeCell ref="I2:K3"/>
    <mergeCell ref="I6:J6"/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29.42578125" customWidth="1"/>
    <col min="2" max="2" width="16.85546875" customWidth="1"/>
    <col min="3" max="3" width="15.7109375" customWidth="1"/>
    <col min="4" max="4" width="18.5703125" customWidth="1"/>
    <col min="7" max="7" width="23.85546875" customWidth="1"/>
  </cols>
  <sheetData>
    <row r="1" spans="1:11" ht="30" customHeight="1" thickTop="1" thickBot="1" x14ac:dyDescent="0.3">
      <c r="A1" s="1" t="s">
        <v>23</v>
      </c>
      <c r="B1" s="3" t="s">
        <v>1</v>
      </c>
      <c r="C1" s="4" t="s">
        <v>2</v>
      </c>
      <c r="D1" s="4" t="s">
        <v>3</v>
      </c>
    </row>
    <row r="2" spans="1:11" ht="24.95" customHeight="1" thickTop="1" thickBot="1" x14ac:dyDescent="0.3">
      <c r="A2" s="3" t="s">
        <v>4</v>
      </c>
      <c r="B2" s="9">
        <v>1445.2</v>
      </c>
      <c r="C2" s="9">
        <v>34.6</v>
      </c>
      <c r="D2" s="22">
        <f>B2*C2/1000</f>
        <v>50.003920000000008</v>
      </c>
      <c r="G2" s="34" t="s">
        <v>18</v>
      </c>
      <c r="H2" s="34"/>
      <c r="I2" s="37" t="s">
        <v>19</v>
      </c>
      <c r="J2" s="37"/>
      <c r="K2" s="37"/>
    </row>
    <row r="3" spans="1:11" s="5" customFormat="1" ht="15" customHeight="1" thickTop="1" thickBot="1" x14ac:dyDescent="0.3">
      <c r="A3" s="6" t="s">
        <v>5</v>
      </c>
      <c r="B3" s="7">
        <v>15</v>
      </c>
      <c r="C3" s="7"/>
      <c r="D3" s="8">
        <v>-0.3</v>
      </c>
      <c r="G3" s="35"/>
      <c r="H3" s="35"/>
      <c r="I3" s="37"/>
      <c r="J3" s="37"/>
      <c r="K3" s="37"/>
    </row>
    <row r="4" spans="1:11" ht="24.95" customHeight="1" thickTop="1" thickBot="1" x14ac:dyDescent="0.3">
      <c r="A4" s="17" t="s">
        <v>6</v>
      </c>
      <c r="B4" s="14">
        <f>H4*6</f>
        <v>228</v>
      </c>
      <c r="C4" s="14">
        <v>48.15</v>
      </c>
      <c r="D4" s="22">
        <f>B4*C4/1000</f>
        <v>10.978199999999999</v>
      </c>
      <c r="G4" s="13" t="s">
        <v>22</v>
      </c>
      <c r="H4" s="15">
        <v>38</v>
      </c>
    </row>
    <row r="5" spans="1:11" ht="30" customHeight="1" thickTop="1" thickBot="1" x14ac:dyDescent="0.3">
      <c r="A5" s="18" t="s">
        <v>7</v>
      </c>
      <c r="B5" s="14">
        <f>H5+K5</f>
        <v>0</v>
      </c>
      <c r="C5" s="9">
        <v>35</v>
      </c>
      <c r="D5" s="22">
        <f>B5*C5/1000</f>
        <v>0</v>
      </c>
      <c r="G5" s="12" t="s">
        <v>8</v>
      </c>
      <c r="H5" s="15">
        <v>0</v>
      </c>
      <c r="I5" s="36" t="s">
        <v>9</v>
      </c>
      <c r="J5" s="36"/>
      <c r="K5" s="16">
        <v>0</v>
      </c>
    </row>
    <row r="6" spans="1:11" ht="24.95" customHeight="1" thickTop="1" thickBot="1" x14ac:dyDescent="0.3">
      <c r="A6" s="19" t="s">
        <v>10</v>
      </c>
      <c r="B6" s="14">
        <f>H6+K6</f>
        <v>0</v>
      </c>
      <c r="C6" s="14">
        <v>70</v>
      </c>
      <c r="D6" s="22">
        <f>B6*C6/1000</f>
        <v>0</v>
      </c>
      <c r="G6" s="12" t="s">
        <v>13</v>
      </c>
      <c r="H6" s="15">
        <v>0</v>
      </c>
      <c r="I6" s="36" t="s">
        <v>14</v>
      </c>
      <c r="J6" s="36"/>
      <c r="K6" s="16">
        <v>0</v>
      </c>
    </row>
    <row r="7" spans="1:11" ht="30" customHeight="1" thickTop="1" thickBot="1" x14ac:dyDescent="0.3">
      <c r="A7" s="20" t="s">
        <v>11</v>
      </c>
      <c r="B7" s="9">
        <v>0</v>
      </c>
      <c r="C7" s="9">
        <v>95</v>
      </c>
      <c r="D7" s="22">
        <f>B7*C7/1000</f>
        <v>0</v>
      </c>
      <c r="G7" s="33" t="s">
        <v>17</v>
      </c>
      <c r="H7" s="33"/>
      <c r="I7" s="33"/>
      <c r="J7" s="33"/>
      <c r="K7" s="33"/>
    </row>
    <row r="8" spans="1:11" ht="35.1" customHeight="1" thickTop="1" thickBot="1" x14ac:dyDescent="0.3">
      <c r="A8" s="20" t="s">
        <v>12</v>
      </c>
      <c r="B8" s="38">
        <f>SUM(B2:B7)</f>
        <v>1688.2</v>
      </c>
      <c r="C8" s="39"/>
      <c r="D8" s="10">
        <f>SUM(D2:D7)</f>
        <v>60.682120000000012</v>
      </c>
      <c r="G8" s="34"/>
      <c r="H8" s="34"/>
      <c r="I8" s="34"/>
      <c r="J8" s="34"/>
      <c r="K8" s="34"/>
    </row>
    <row r="9" spans="1:11" ht="20.25" thickTop="1" thickBot="1" x14ac:dyDescent="0.3">
      <c r="A9" s="20" t="s">
        <v>15</v>
      </c>
      <c r="B9" s="29">
        <f>D8*1000/B8</f>
        <v>35.944864352564863</v>
      </c>
      <c r="C9" s="30"/>
      <c r="D9" s="31"/>
    </row>
    <row r="10" spans="1:11" ht="15.75" thickTop="1" x14ac:dyDescent="0.25"/>
    <row r="12" spans="1:11" ht="23.25" x14ac:dyDescent="0.35">
      <c r="A12" s="32" t="s">
        <v>16</v>
      </c>
      <c r="B12" s="32"/>
      <c r="C12" s="32"/>
      <c r="D12" s="32"/>
    </row>
    <row r="13" spans="1:11" x14ac:dyDescent="0.25">
      <c r="F13" s="21"/>
    </row>
    <row r="36" spans="1:2" x14ac:dyDescent="0.25">
      <c r="A36" s="2" t="s">
        <v>20</v>
      </c>
      <c r="B36" s="2" t="s">
        <v>21</v>
      </c>
    </row>
  </sheetData>
  <sheetProtection sheet="1" objects="1" scenarios="1" selectLockedCells="1"/>
  <mergeCells count="8">
    <mergeCell ref="B9:D9"/>
    <mergeCell ref="A12:D12"/>
    <mergeCell ref="G2:H3"/>
    <mergeCell ref="I2:K3"/>
    <mergeCell ref="I5:J5"/>
    <mergeCell ref="I6:J6"/>
    <mergeCell ref="G7:K8"/>
    <mergeCell ref="B8:C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view="pageBreakPreview" zoomScale="70" zoomScaleNormal="100" zoomScaleSheetLayoutView="70" workbookViewId="0">
      <selection activeCell="I5" sqref="I5"/>
    </sheetView>
  </sheetViews>
  <sheetFormatPr defaultRowHeight="15" x14ac:dyDescent="0.25"/>
  <cols>
    <col min="1" max="1" width="35.85546875" customWidth="1"/>
    <col min="2" max="2" width="16.140625" customWidth="1"/>
    <col min="3" max="3" width="14" customWidth="1"/>
    <col min="4" max="4" width="13.85546875" customWidth="1"/>
    <col min="6" max="6" width="5.7109375" customWidth="1"/>
    <col min="8" max="8" width="23.85546875" customWidth="1"/>
    <col min="11" max="11" width="15" customWidth="1"/>
  </cols>
  <sheetData>
    <row r="1" spans="1:15" ht="30" customHeight="1" thickTop="1" thickBot="1" x14ac:dyDescent="0.3">
      <c r="A1" s="1" t="s">
        <v>34</v>
      </c>
      <c r="B1" s="3" t="s">
        <v>1</v>
      </c>
      <c r="C1" s="4" t="s">
        <v>2</v>
      </c>
      <c r="D1" s="4" t="s">
        <v>3</v>
      </c>
      <c r="H1" s="46" t="s">
        <v>31</v>
      </c>
      <c r="I1" s="46"/>
      <c r="J1" s="46"/>
      <c r="K1" s="46"/>
      <c r="L1" s="46"/>
    </row>
    <row r="2" spans="1:15" ht="24.95" customHeight="1" thickTop="1" thickBot="1" x14ac:dyDescent="0.3">
      <c r="A2" s="3" t="s">
        <v>4</v>
      </c>
      <c r="B2" s="26">
        <f>I2</f>
        <v>1683.74</v>
      </c>
      <c r="C2" s="27">
        <f>L2</f>
        <v>34.5</v>
      </c>
      <c r="D2" s="22">
        <f t="shared" ref="D2:D7" si="0">B2*C2/1000</f>
        <v>58.089030000000001</v>
      </c>
      <c r="H2" s="13" t="s">
        <v>4</v>
      </c>
      <c r="I2" s="15">
        <v>1683.74</v>
      </c>
      <c r="J2" s="36" t="s">
        <v>30</v>
      </c>
      <c r="K2" s="36"/>
      <c r="L2" s="16">
        <v>34.5</v>
      </c>
      <c r="M2" s="37"/>
      <c r="N2" s="37"/>
      <c r="O2" s="37"/>
    </row>
    <row r="3" spans="1:15" s="5" customFormat="1" ht="24.95" customHeight="1" thickTop="1" thickBot="1" x14ac:dyDescent="0.25">
      <c r="A3" s="24" t="s">
        <v>25</v>
      </c>
      <c r="B3" s="27">
        <f>I3*1.875</f>
        <v>16.875</v>
      </c>
      <c r="C3" s="27">
        <v>-13.33</v>
      </c>
      <c r="D3" s="22">
        <f t="shared" si="0"/>
        <v>-0.22494375</v>
      </c>
      <c r="H3" s="13" t="s">
        <v>24</v>
      </c>
      <c r="I3" s="15">
        <v>9</v>
      </c>
      <c r="J3" s="40" t="s">
        <v>19</v>
      </c>
      <c r="K3" s="41"/>
      <c r="L3" s="42"/>
      <c r="M3" s="37"/>
      <c r="N3" s="37"/>
      <c r="O3" s="37"/>
    </row>
    <row r="4" spans="1:15" ht="24.95" customHeight="1" thickTop="1" thickBot="1" x14ac:dyDescent="0.3">
      <c r="A4" s="17" t="s">
        <v>32</v>
      </c>
      <c r="B4" s="14">
        <f>I4*6</f>
        <v>360</v>
      </c>
      <c r="C4" s="14">
        <v>48</v>
      </c>
      <c r="D4" s="22">
        <f t="shared" si="0"/>
        <v>17.28</v>
      </c>
      <c r="H4" s="13" t="s">
        <v>22</v>
      </c>
      <c r="I4" s="15">
        <v>60</v>
      </c>
      <c r="J4" s="43"/>
      <c r="K4" s="44"/>
      <c r="L4" s="45"/>
    </row>
    <row r="5" spans="1:15" ht="30" customHeight="1" thickTop="1" thickBot="1" x14ac:dyDescent="0.3">
      <c r="A5" s="18" t="s">
        <v>26</v>
      </c>
      <c r="B5" s="14">
        <f>I5+L5</f>
        <v>0</v>
      </c>
      <c r="C5" s="14">
        <v>36</v>
      </c>
      <c r="D5" s="22">
        <f t="shared" si="0"/>
        <v>0</v>
      </c>
      <c r="H5" s="12" t="s">
        <v>8</v>
      </c>
      <c r="I5" s="15">
        <v>0</v>
      </c>
      <c r="J5" s="36" t="s">
        <v>9</v>
      </c>
      <c r="K5" s="36"/>
      <c r="L5" s="16">
        <v>0</v>
      </c>
    </row>
    <row r="6" spans="1:15" ht="24.95" customHeight="1" thickTop="1" thickBot="1" x14ac:dyDescent="0.3">
      <c r="A6" s="19" t="s">
        <v>10</v>
      </c>
      <c r="B6" s="14">
        <f>I6+L6</f>
        <v>0</v>
      </c>
      <c r="C6" s="14">
        <v>71</v>
      </c>
      <c r="D6" s="22">
        <f t="shared" si="0"/>
        <v>0</v>
      </c>
      <c r="H6" s="12" t="s">
        <v>13</v>
      </c>
      <c r="I6" s="15">
        <v>0</v>
      </c>
      <c r="J6" s="48" t="s">
        <v>14</v>
      </c>
      <c r="K6" s="49"/>
      <c r="L6" s="28">
        <v>0</v>
      </c>
    </row>
    <row r="7" spans="1:15" ht="30" customHeight="1" thickTop="1" thickBot="1" x14ac:dyDescent="0.3">
      <c r="A7" s="20" t="s">
        <v>33</v>
      </c>
      <c r="B7" s="14">
        <f>I7+L7</f>
        <v>0</v>
      </c>
      <c r="C7" s="14">
        <v>97</v>
      </c>
      <c r="D7" s="22">
        <f t="shared" si="0"/>
        <v>0</v>
      </c>
      <c r="H7" s="23" t="s">
        <v>29</v>
      </c>
      <c r="I7" s="15">
        <v>0</v>
      </c>
      <c r="J7" s="48"/>
      <c r="K7" s="50"/>
      <c r="L7" s="49"/>
    </row>
    <row r="8" spans="1:15" ht="35.1" customHeight="1" thickTop="1" thickBot="1" x14ac:dyDescent="0.3">
      <c r="A8" s="20" t="s">
        <v>35</v>
      </c>
      <c r="B8" s="38">
        <f>SUM(B2:B7)</f>
        <v>2060.6149999999998</v>
      </c>
      <c r="C8" s="39"/>
      <c r="D8" s="10">
        <f>SUM(D2:D7)</f>
        <v>75.144086250000001</v>
      </c>
      <c r="H8" s="25"/>
      <c r="I8" s="25"/>
      <c r="J8" s="25"/>
      <c r="K8" s="25"/>
      <c r="L8" s="25"/>
    </row>
    <row r="9" spans="1:15" ht="20.25" thickTop="1" thickBot="1" x14ac:dyDescent="0.3">
      <c r="A9" s="20" t="s">
        <v>15</v>
      </c>
      <c r="B9" s="29">
        <f>D8*1000/B8</f>
        <v>36.466824831421697</v>
      </c>
      <c r="C9" s="30"/>
      <c r="D9" s="31"/>
    </row>
    <row r="10" spans="1:15" ht="15.75" thickTop="1" x14ac:dyDescent="0.25"/>
    <row r="12" spans="1:15" ht="23.25" x14ac:dyDescent="0.35">
      <c r="A12" s="32"/>
      <c r="B12" s="32"/>
      <c r="C12" s="32"/>
      <c r="D12" s="32"/>
    </row>
    <row r="13" spans="1:15" x14ac:dyDescent="0.25">
      <c r="G13" s="21"/>
    </row>
    <row r="19" spans="7:7" x14ac:dyDescent="0.25">
      <c r="G19" s="51" t="s">
        <v>28</v>
      </c>
    </row>
    <row r="20" spans="7:7" x14ac:dyDescent="0.25">
      <c r="G20" s="51"/>
    </row>
    <row r="21" spans="7:7" x14ac:dyDescent="0.25">
      <c r="G21" s="51"/>
    </row>
    <row r="22" spans="7:7" x14ac:dyDescent="0.25">
      <c r="G22" s="51"/>
    </row>
    <row r="23" spans="7:7" x14ac:dyDescent="0.25">
      <c r="G23" s="51"/>
    </row>
    <row r="24" spans="7:7" x14ac:dyDescent="0.25">
      <c r="G24" s="51"/>
    </row>
    <row r="25" spans="7:7" x14ac:dyDescent="0.25">
      <c r="G25" s="51"/>
    </row>
    <row r="26" spans="7:7" x14ac:dyDescent="0.25">
      <c r="G26" s="51"/>
    </row>
    <row r="27" spans="7:7" x14ac:dyDescent="0.25">
      <c r="G27" s="51"/>
    </row>
    <row r="28" spans="7:7" x14ac:dyDescent="0.25">
      <c r="G28" s="51"/>
    </row>
    <row r="29" spans="7:7" x14ac:dyDescent="0.25">
      <c r="G29" s="51"/>
    </row>
    <row r="30" spans="7:7" x14ac:dyDescent="0.25">
      <c r="G30" s="51"/>
    </row>
    <row r="31" spans="7:7" x14ac:dyDescent="0.25">
      <c r="G31" s="51"/>
    </row>
    <row r="36" spans="1:23" x14ac:dyDescent="0.25">
      <c r="A36" s="2"/>
      <c r="B36" s="2"/>
    </row>
    <row r="47" spans="1:23" ht="18.75" x14ac:dyDescent="0.3">
      <c r="H47" s="47" t="s">
        <v>27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</sheetData>
  <sheetProtection sheet="1" objects="1" scenarios="1" selectLockedCells="1"/>
  <mergeCells count="12">
    <mergeCell ref="B8:C8"/>
    <mergeCell ref="J7:L7"/>
    <mergeCell ref="B9:D9"/>
    <mergeCell ref="A12:D12"/>
    <mergeCell ref="G19:G31"/>
    <mergeCell ref="M2:O3"/>
    <mergeCell ref="J2:K2"/>
    <mergeCell ref="J3:L4"/>
    <mergeCell ref="H1:L1"/>
    <mergeCell ref="H47:W47"/>
    <mergeCell ref="J5:K5"/>
    <mergeCell ref="J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N7221Q-W&amp;B</vt:lpstr>
      <vt:lpstr>N8019L W&amp;B</vt:lpstr>
      <vt:lpstr>N9372X W&amp;B</vt:lpstr>
      <vt:lpstr>'N7221Q-W&amp;B'!Print_Area</vt:lpstr>
      <vt:lpstr>'N8019L W&amp;B'!Print_Area</vt:lpstr>
      <vt:lpstr>'N9372X W&amp;B'!Print_Area</vt:lpstr>
    </vt:vector>
  </TitlesOfParts>
  <Company>Montana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u2634</dc:creator>
  <cp:lastModifiedBy>Kriston, Daniel</cp:lastModifiedBy>
  <cp:lastPrinted>2012-02-02T19:17:34Z</cp:lastPrinted>
  <dcterms:created xsi:type="dcterms:W3CDTF">2011-04-15T15:53:00Z</dcterms:created>
  <dcterms:modified xsi:type="dcterms:W3CDTF">2012-02-06T20:00:18Z</dcterms:modified>
</cp:coreProperties>
</file>